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<sst xmlns="http://schemas.openxmlformats.org/spreadsheetml/2006/main" count="33" uniqueCount="32">
  <si>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наименование материалов</t>
  </si>
  <si>
    <t>количество листов для листовой стали, мп - для проката</t>
  </si>
  <si>
    <t>INP160</t>
  </si>
  <si>
    <t>INP180</t>
  </si>
  <si>
    <t>швеллер16</t>
  </si>
  <si>
    <t>швеллер18</t>
  </si>
  <si>
    <t>лист б=2 ст.3 1,25*2,5</t>
  </si>
  <si>
    <t>лист б=3 ст.3 1500*6000</t>
  </si>
  <si>
    <t>лист б=3 ст.3 1,5*6</t>
  </si>
  <si>
    <t>лист б=3 s355 1,5х6</t>
  </si>
  <si>
    <t>лист б=4 ст.3 1500*6000</t>
  </si>
  <si>
    <t>лист б=4 1500*6000</t>
  </si>
  <si>
    <t>лист б=5 1500*6000</t>
  </si>
  <si>
    <t>лист б=5 s355 1500*6000</t>
  </si>
  <si>
    <t>труба d60*4</t>
  </si>
  <si>
    <t>труба 80х80х3</t>
  </si>
  <si>
    <t>труба 80х80х5</t>
  </si>
  <si>
    <t>труба 100*80*4</t>
  </si>
  <si>
    <t>круг d=16</t>
  </si>
  <si>
    <t>круг d=50</t>
  </si>
  <si>
    <t>круг d=40</t>
  </si>
  <si>
    <t>круг d=60</t>
  </si>
  <si>
    <t>круг d=10</t>
  </si>
  <si>
    <t>круг d=20</t>
  </si>
  <si>
    <t>лист б=20 1500*6000</t>
  </si>
  <si>
    <t>лист б=10 1500*6000</t>
  </si>
  <si>
    <t>труба 1"</t>
  </si>
  <si>
    <t>труба ф33,7хф21</t>
  </si>
  <si>
    <t>цепь ф4</t>
  </si>
  <si>
    <t>цепь ф8</t>
  </si>
  <si>
    <t>масленка М6*1</t>
  </si>
  <si>
    <t>шплинт 4*40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</si>
</sst>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19" applyFont="1" applyBorder="1" applyAlignment="1">
      <alignment vertical="distributed"/>
      <protection/>
    </xf>
    <xf numFmtId="0" fontId="3" fillId="0" borderId="9" xfId="19" applyFont="1" applyBorder="1" applyAlignment="1">
      <alignment horizontal="center" vertical="distributed"/>
      <protection/>
    </xf>
    <xf numFmtId="2" fontId="3" fillId="0" borderId="9" xfId="19" applyNumberFormat="1" applyFont="1" applyBorder="1" applyAlignment="1">
      <alignment horizontal="center" vertical="distributed"/>
      <protection/>
    </xf>
    <xf numFmtId="2" fontId="4" fillId="0" borderId="9" xfId="19" applyNumberFormat="1" applyFont="1" applyBorder="1" applyAlignment="1">
      <alignment horizontal="center" vertical="distributed"/>
      <protection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9" xfId="19" applyBorder="1" applyAlignment="1">
      <alignment horizontal="center" vertical="distributed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9" xfId="19" applyFont="1" applyBorder="1" applyAlignment="1">
      <alignment horizontal="center" vertical="distributed"/>
      <protection/>
    </xf>
    <xf numFmtId="0" fontId="1" fillId="0" borderId="9" xfId="19" applyFont="1" applyBorder="1" applyAlignment="1">
      <alignment vertical="distributed"/>
      <protection/>
    </xf>
    <xf numFmtId="0" fontId="1" fillId="2" borderId="9" xfId="19" applyFont="1" applyFill="1" applyBorder="1" applyAlignment="1">
      <alignment vertical="distributed"/>
      <protection/>
    </xf>
    <xf numFmtId="0" fontId="3" fillId="2" borderId="9" xfId="19" applyFont="1" applyFill="1" applyBorder="1" applyAlignment="1">
      <alignment horizontal="center" vertical="distributed"/>
      <protection/>
    </xf>
    <xf numFmtId="2" fontId="3" fillId="2" borderId="9" xfId="19" applyNumberFormat="1" applyFont="1" applyFill="1" applyBorder="1" applyAlignment="1">
      <alignment horizontal="center" vertical="distributed"/>
      <protection/>
    </xf>
    <xf numFmtId="0" fontId="1" fillId="0" borderId="9" xfId="0" applyFont="1" applyBorder="1" applyAlignment="1">
      <alignment horizontal="left" vertical="distributed"/>
    </xf>
    <xf numFmtId="0" fontId="1" fillId="0" borderId="9" xfId="0" applyFont="1" applyBorder="1" applyAlignment="1">
      <alignment vertical="distributed"/>
    </xf>
    <xf numFmtId="0" fontId="3" fillId="0" borderId="9" xfId="19" applyFont="1" applyFill="1" applyBorder="1" applyAlignment="1">
      <alignment horizontal="center" vertical="distributed"/>
      <protection/>
    </xf>
    <xf numFmtId="0" fontId="1" fillId="0" borderId="9" xfId="0" applyFont="1" applyFill="1" applyBorder="1" applyAlignment="1">
      <alignment vertical="distributed"/>
    </xf>
    <xf numFmtId="0" fontId="1" fillId="0" borderId="13" xfId="0" applyFont="1" applyBorder="1" applyAlignment="1">
      <alignment/>
    </xf>
    <xf numFmtId="0" fontId="2" fillId="0" borderId="2" xfId="19" applyFont="1" applyBorder="1" applyAlignment="1">
      <alignment horizontal="center" vertical="distributed"/>
      <protection/>
    </xf>
    <xf numFmtId="0" fontId="2" fillId="0" borderId="6" xfId="19" applyFont="1" applyBorder="1" applyAlignment="1">
      <alignment horizontal="center" vertical="distributed"/>
      <protection/>
    </xf>
    <xf numFmtId="0" fontId="2" fillId="0" borderId="1" xfId="19" applyFont="1" applyBorder="1" applyAlignment="1">
      <alignment horizontal="center" vertical="distributed"/>
      <protection/>
    </xf>
    <xf numFmtId="0" fontId="2" fillId="0" borderId="5" xfId="19" applyFont="1" applyBorder="1" applyAlignment="1">
      <alignment horizontal="center" vertical="distributed"/>
      <protection/>
    </xf>
    <xf numFmtId="0" fontId="2" fillId="0" borderId="9" xfId="19" applyFont="1" applyBorder="1" applyAlignment="1">
      <alignment horizontal="center" vertical="distributed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заявка 493 FI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workbookViewId="0" topLeftCell="A1">
      <selection activeCell="M36" sqref="M36"/>
    </sheetView>
  </sheetViews>
  <sheetFormatPr defaultColWidth="9.140625" defaultRowHeight="12.75"/>
  <cols>
    <col min="1" max="1" width="30.28125" style="0" customWidth="1"/>
    <col min="2" max="2" width="12.28125" style="0" customWidth="1"/>
  </cols>
  <sheetData>
    <row r="1" ht="13.5" thickBot="1"/>
    <row r="2" spans="1:10" ht="12.75">
      <c r="A2" s="35" t="s">
        <v>0</v>
      </c>
      <c r="B2" s="37" t="s">
        <v>1</v>
      </c>
      <c r="C2" s="37"/>
      <c r="D2" s="33"/>
      <c r="E2" s="1"/>
      <c r="F2" s="2"/>
      <c r="H2" s="3"/>
      <c r="I2" s="4"/>
      <c r="J2" s="5"/>
    </row>
    <row r="3" spans="1:10" ht="13.5" thickBot="1">
      <c r="A3" s="36"/>
      <c r="B3" s="37"/>
      <c r="C3" s="37"/>
      <c r="D3" s="34"/>
      <c r="E3" s="6"/>
      <c r="F3" s="7"/>
      <c r="H3" s="8"/>
      <c r="I3" s="9"/>
      <c r="J3" s="10"/>
    </row>
    <row r="4" spans="1:13" ht="12.75">
      <c r="A4" s="11" t="s">
        <v>2</v>
      </c>
      <c r="B4" s="12">
        <v>2288</v>
      </c>
      <c r="C4" s="13"/>
      <c r="D4" s="14"/>
      <c r="E4" s="6"/>
      <c r="F4" s="15"/>
      <c r="G4" s="16"/>
      <c r="H4" s="17"/>
      <c r="I4" s="18">
        <f>17.9*B4</f>
        <v>40955.2</v>
      </c>
      <c r="J4" s="19"/>
      <c r="K4" s="19"/>
      <c r="L4" s="19"/>
      <c r="M4" s="19"/>
    </row>
    <row r="5" spans="1:13" ht="12.75">
      <c r="A5" s="11" t="s">
        <v>3</v>
      </c>
      <c r="B5" s="20"/>
      <c r="C5" s="13">
        <v>330</v>
      </c>
      <c r="D5" s="13">
        <v>540</v>
      </c>
      <c r="E5" s="16">
        <v>480</v>
      </c>
      <c r="F5" s="16">
        <v>540</v>
      </c>
      <c r="G5" s="16">
        <v>244</v>
      </c>
      <c r="H5" s="17">
        <v>520</v>
      </c>
      <c r="I5" s="21">
        <f>22*(C5+D5+E5+F5+G5+H5)</f>
        <v>58388</v>
      </c>
      <c r="J5" s="8"/>
      <c r="K5" s="19"/>
      <c r="L5" s="19"/>
      <c r="M5" s="19"/>
    </row>
    <row r="6" spans="1:13" ht="12.75">
      <c r="A6" s="11" t="s">
        <v>4</v>
      </c>
      <c r="B6" s="12">
        <v>728</v>
      </c>
      <c r="C6" s="13"/>
      <c r="D6" s="13"/>
      <c r="E6" s="16"/>
      <c r="F6" s="16"/>
      <c r="G6" s="16"/>
      <c r="H6" s="17"/>
      <c r="I6" s="21">
        <f>B6*14.2</f>
        <v>10337.6</v>
      </c>
      <c r="J6" s="22"/>
      <c r="K6" s="19"/>
      <c r="L6" s="19"/>
      <c r="M6" s="19"/>
    </row>
    <row r="7" spans="1:13" ht="12.75">
      <c r="A7" s="11" t="s">
        <v>5</v>
      </c>
      <c r="B7" s="23"/>
      <c r="C7" s="13">
        <v>105</v>
      </c>
      <c r="D7" s="13">
        <v>158</v>
      </c>
      <c r="E7" s="16">
        <v>140</v>
      </c>
      <c r="F7" s="16">
        <v>158</v>
      </c>
      <c r="G7" s="16">
        <v>70</v>
      </c>
      <c r="H7" s="17">
        <v>140</v>
      </c>
      <c r="I7" s="21">
        <f>16.3*(C7+D7+E7+F7+G7+H7)</f>
        <v>12567.300000000001</v>
      </c>
      <c r="J7" s="22"/>
      <c r="K7" s="19"/>
      <c r="L7" s="19"/>
      <c r="M7" s="19"/>
    </row>
    <row r="8" spans="1:13" ht="12.75">
      <c r="A8" s="11" t="s">
        <v>6</v>
      </c>
      <c r="B8" s="12">
        <v>1352</v>
      </c>
      <c r="C8" s="13">
        <v>195</v>
      </c>
      <c r="D8" s="13"/>
      <c r="E8" s="16"/>
      <c r="F8" s="16"/>
      <c r="G8" s="16"/>
      <c r="H8" s="17"/>
      <c r="I8" s="21">
        <f>50*(B8+C8)</f>
        <v>77350</v>
      </c>
      <c r="J8" s="22"/>
      <c r="K8" s="19"/>
      <c r="L8" s="19"/>
      <c r="M8" s="19"/>
    </row>
    <row r="9" spans="1:13" ht="12.75">
      <c r="A9" s="11" t="s">
        <v>7</v>
      </c>
      <c r="B9" s="12">
        <v>277</v>
      </c>
      <c r="C9" s="13">
        <v>40</v>
      </c>
      <c r="D9" s="13"/>
      <c r="E9" s="16">
        <v>54</v>
      </c>
      <c r="F9" s="16"/>
      <c r="G9" s="16"/>
      <c r="H9" s="17"/>
      <c r="I9" s="21">
        <f>212*(B9+C9+E9)</f>
        <v>78652</v>
      </c>
      <c r="J9" s="22"/>
      <c r="K9" s="19"/>
      <c r="L9" s="19"/>
      <c r="M9" s="19"/>
    </row>
    <row r="10" spans="1:13" ht="12.75">
      <c r="A10" s="11" t="s">
        <v>8</v>
      </c>
      <c r="B10" s="12"/>
      <c r="C10" s="13"/>
      <c r="D10" s="13">
        <v>180</v>
      </c>
      <c r="E10" s="16">
        <v>260</v>
      </c>
      <c r="F10" s="16"/>
      <c r="G10" s="16"/>
      <c r="H10" s="17"/>
      <c r="I10" s="21">
        <f>212*(D10+E10)</f>
        <v>93280</v>
      </c>
      <c r="J10" s="22"/>
      <c r="K10" s="19"/>
      <c r="L10" s="19"/>
      <c r="M10" s="19"/>
    </row>
    <row r="11" spans="1:13" ht="12.75">
      <c r="A11" s="11" t="s">
        <v>9</v>
      </c>
      <c r="B11" s="12"/>
      <c r="C11" s="13"/>
      <c r="D11" s="13"/>
      <c r="E11" s="16"/>
      <c r="F11" s="16">
        <v>270</v>
      </c>
      <c r="G11" s="16">
        <v>140</v>
      </c>
      <c r="H11" s="17">
        <v>360</v>
      </c>
      <c r="I11" s="21">
        <f>212*(F11+G11+H11)</f>
        <v>163240</v>
      </c>
      <c r="J11" s="22"/>
      <c r="K11" s="19"/>
      <c r="L11" s="19"/>
      <c r="M11" s="19"/>
    </row>
    <row r="12" spans="1:13" ht="12.75">
      <c r="A12" s="24" t="s">
        <v>10</v>
      </c>
      <c r="B12" s="12"/>
      <c r="C12" s="13"/>
      <c r="D12" s="13"/>
      <c r="E12" s="16"/>
      <c r="F12" s="16">
        <v>45</v>
      </c>
      <c r="G12" s="16">
        <v>20</v>
      </c>
      <c r="H12" s="17"/>
      <c r="I12" s="21">
        <f>9*4*7.85*(F12+G12)</f>
        <v>18368.999999999996</v>
      </c>
      <c r="J12" s="22"/>
      <c r="K12" s="19"/>
      <c r="L12" s="19"/>
      <c r="M12" s="19"/>
    </row>
    <row r="13" spans="1:13" ht="12.75">
      <c r="A13" s="11" t="s">
        <v>11</v>
      </c>
      <c r="B13" s="12">
        <v>34</v>
      </c>
      <c r="C13" s="13">
        <v>5</v>
      </c>
      <c r="D13" s="13"/>
      <c r="E13" s="16"/>
      <c r="F13" s="16"/>
      <c r="G13" s="16"/>
      <c r="H13" s="17">
        <v>7</v>
      </c>
      <c r="I13" s="21">
        <f>9*4*7.85*(B13+C13+H13)</f>
        <v>12999.599999999999</v>
      </c>
      <c r="J13" s="22"/>
      <c r="K13" s="19"/>
      <c r="L13" s="19"/>
      <c r="M13" s="19"/>
    </row>
    <row r="14" spans="1:13" ht="12.75">
      <c r="A14" s="11" t="s">
        <v>12</v>
      </c>
      <c r="B14" s="12"/>
      <c r="C14" s="13"/>
      <c r="D14" s="13">
        <v>8</v>
      </c>
      <c r="E14" s="16">
        <v>7</v>
      </c>
      <c r="F14" s="16"/>
      <c r="G14" s="16">
        <v>4</v>
      </c>
      <c r="H14" s="17">
        <v>8</v>
      </c>
      <c r="I14" s="21">
        <f>9*5*7.85*(D14+E14+G14+H14)</f>
        <v>9537.75</v>
      </c>
      <c r="J14" s="22"/>
      <c r="K14" s="19"/>
      <c r="L14" s="19"/>
      <c r="M14" s="19"/>
    </row>
    <row r="15" spans="1:13" ht="12.75">
      <c r="A15" s="11" t="s">
        <v>13</v>
      </c>
      <c r="B15" s="12"/>
      <c r="C15" s="13"/>
      <c r="D15" s="13"/>
      <c r="E15" s="16"/>
      <c r="F15" s="16">
        <v>65</v>
      </c>
      <c r="G15" s="16">
        <v>40</v>
      </c>
      <c r="H15" s="17">
        <v>132</v>
      </c>
      <c r="I15" s="21">
        <f>9*5*7.85*(F15+G15+H15)</f>
        <v>83720.25</v>
      </c>
      <c r="J15" s="22"/>
      <c r="K15" s="19"/>
      <c r="L15" s="19"/>
      <c r="M15" s="19"/>
    </row>
    <row r="16" spans="1:13" ht="12.75">
      <c r="A16" s="11" t="s">
        <v>10</v>
      </c>
      <c r="B16" s="12"/>
      <c r="C16" s="13"/>
      <c r="D16" s="13">
        <v>60</v>
      </c>
      <c r="E16" s="16"/>
      <c r="F16" s="16"/>
      <c r="G16" s="16"/>
      <c r="H16" s="17"/>
      <c r="I16" s="21">
        <f>9*4*7.85*(D16)</f>
        <v>16955.999999999996</v>
      </c>
      <c r="J16" s="22"/>
      <c r="K16" s="19"/>
      <c r="L16" s="19"/>
      <c r="M16" s="19"/>
    </row>
    <row r="17" spans="1:13" ht="12.75">
      <c r="A17" s="25" t="s">
        <v>14</v>
      </c>
      <c r="B17" s="26">
        <v>2704</v>
      </c>
      <c r="C17" s="27">
        <v>390</v>
      </c>
      <c r="D17" s="13"/>
      <c r="E17" s="16"/>
      <c r="F17" s="16"/>
      <c r="G17" s="16"/>
      <c r="H17" s="17"/>
      <c r="I17" s="21">
        <f>5.55*(B17+C17)</f>
        <v>17171.7</v>
      </c>
      <c r="J17" s="22"/>
      <c r="K17" s="19"/>
      <c r="L17" s="19"/>
      <c r="M17" s="19"/>
    </row>
    <row r="18" spans="1:13" ht="12.75">
      <c r="A18" s="25" t="s">
        <v>15</v>
      </c>
      <c r="B18" s="26"/>
      <c r="C18" s="27"/>
      <c r="D18" s="13">
        <v>655</v>
      </c>
      <c r="E18" s="16">
        <v>584</v>
      </c>
      <c r="F18" s="16"/>
      <c r="G18" s="16"/>
      <c r="H18" s="17"/>
      <c r="I18" s="21">
        <f>7.07*(D18+E18)</f>
        <v>8759.73</v>
      </c>
      <c r="J18" s="22"/>
      <c r="K18" s="19"/>
      <c r="L18" s="19"/>
      <c r="M18" s="19"/>
    </row>
    <row r="19" spans="1:13" ht="12.75">
      <c r="A19" s="25" t="s">
        <v>16</v>
      </c>
      <c r="B19" s="26"/>
      <c r="C19" s="27"/>
      <c r="D19" s="13"/>
      <c r="E19" s="16"/>
      <c r="F19" s="16">
        <v>657</v>
      </c>
      <c r="G19" s="16">
        <v>292</v>
      </c>
      <c r="H19" s="17">
        <v>720</v>
      </c>
      <c r="I19" s="21">
        <f>11.3*(F19+G19+H19)</f>
        <v>18859.7</v>
      </c>
      <c r="J19" s="22"/>
      <c r="K19" s="19"/>
      <c r="L19" s="19"/>
      <c r="M19" s="19"/>
    </row>
    <row r="20" spans="1:13" ht="12.75">
      <c r="A20" s="11" t="s">
        <v>17</v>
      </c>
      <c r="B20" s="12">
        <v>562</v>
      </c>
      <c r="C20" s="13">
        <v>81</v>
      </c>
      <c r="D20" s="13">
        <v>108</v>
      </c>
      <c r="E20" s="16">
        <v>120</v>
      </c>
      <c r="F20" s="16">
        <v>135</v>
      </c>
      <c r="G20" s="16"/>
      <c r="H20" s="17"/>
      <c r="I20" s="21">
        <f>10.5*(B20+C20+D20+E20+F20+G20+H20)</f>
        <v>10563</v>
      </c>
      <c r="J20" s="22"/>
      <c r="K20" s="19"/>
      <c r="L20" s="19"/>
      <c r="M20" s="19"/>
    </row>
    <row r="21" spans="1:13" ht="12.75">
      <c r="A21" s="11" t="s">
        <v>18</v>
      </c>
      <c r="B21" s="12">
        <v>42</v>
      </c>
      <c r="C21" s="13">
        <v>6</v>
      </c>
      <c r="D21" s="13">
        <v>12</v>
      </c>
      <c r="E21" s="16">
        <v>8</v>
      </c>
      <c r="F21" s="16">
        <v>9</v>
      </c>
      <c r="G21" s="16">
        <v>4</v>
      </c>
      <c r="H21" s="17">
        <v>12</v>
      </c>
      <c r="I21" s="21">
        <f>1.6*(B21+C21+D21+E21+F21+G21+H21)</f>
        <v>148.8</v>
      </c>
      <c r="J21" s="22"/>
      <c r="K21" s="19"/>
      <c r="L21" s="19"/>
      <c r="M21" s="19"/>
    </row>
    <row r="22" spans="1:13" ht="12.75">
      <c r="A22" s="11" t="s">
        <v>19</v>
      </c>
      <c r="B22" s="12">
        <v>167</v>
      </c>
      <c r="C22" s="13">
        <v>24</v>
      </c>
      <c r="D22" s="13">
        <v>36</v>
      </c>
      <c r="E22" s="16">
        <v>36</v>
      </c>
      <c r="F22" s="16">
        <v>36</v>
      </c>
      <c r="G22" s="16">
        <v>16</v>
      </c>
      <c r="H22" s="17">
        <v>36</v>
      </c>
      <c r="I22" s="21">
        <f>15.4*(B22+C22+D22+E22+F22+G22+H22)</f>
        <v>5405.400000000001</v>
      </c>
      <c r="J22" s="22"/>
      <c r="K22" s="19"/>
      <c r="L22" s="19"/>
      <c r="M22" s="19"/>
    </row>
    <row r="23" spans="1:13" ht="12.75">
      <c r="A23" s="11" t="s">
        <v>20</v>
      </c>
      <c r="B23" s="12">
        <v>271</v>
      </c>
      <c r="C23" s="13">
        <v>40</v>
      </c>
      <c r="D23" s="13">
        <v>60</v>
      </c>
      <c r="E23" s="16">
        <v>52</v>
      </c>
      <c r="F23" s="16">
        <v>60</v>
      </c>
      <c r="G23" s="16">
        <v>26</v>
      </c>
      <c r="H23" s="17">
        <v>36</v>
      </c>
      <c r="I23" s="21">
        <f>9.86*(B23+C23+D23+E23+F23+G23+H23)</f>
        <v>5373.7</v>
      </c>
      <c r="J23" s="22"/>
      <c r="K23" s="19"/>
      <c r="L23" s="19"/>
      <c r="M23" s="19"/>
    </row>
    <row r="24" spans="1:13" ht="12.75">
      <c r="A24" s="11" t="s">
        <v>21</v>
      </c>
      <c r="B24" s="12">
        <v>14</v>
      </c>
      <c r="C24" s="13">
        <v>2</v>
      </c>
      <c r="D24" s="13">
        <v>3</v>
      </c>
      <c r="E24" s="16">
        <v>3</v>
      </c>
      <c r="F24" s="16">
        <v>3</v>
      </c>
      <c r="G24" s="16">
        <v>2</v>
      </c>
      <c r="H24" s="17">
        <v>6</v>
      </c>
      <c r="I24" s="21">
        <f>22.2*(B24+C24+D24+E24+F24+G24+H24)</f>
        <v>732.6</v>
      </c>
      <c r="J24" s="22"/>
      <c r="K24" s="19"/>
      <c r="L24" s="19"/>
      <c r="M24" s="19"/>
    </row>
    <row r="25" spans="1:13" ht="12.75">
      <c r="A25" s="11" t="s">
        <v>22</v>
      </c>
      <c r="B25" s="12">
        <v>333</v>
      </c>
      <c r="C25" s="13">
        <v>48</v>
      </c>
      <c r="D25" s="13">
        <v>72</v>
      </c>
      <c r="E25" s="16">
        <v>64</v>
      </c>
      <c r="F25" s="16">
        <v>77</v>
      </c>
      <c r="G25" s="16">
        <v>48</v>
      </c>
      <c r="H25" s="17">
        <v>48</v>
      </c>
      <c r="I25" s="21">
        <f>0.67*(B25+C25+D25+E25+F25+G25+H25)</f>
        <v>462.3</v>
      </c>
      <c r="J25" s="22"/>
      <c r="K25" s="19"/>
      <c r="L25" s="19"/>
      <c r="M25" s="19"/>
    </row>
    <row r="26" spans="1:13" ht="12.75">
      <c r="A26" s="11" t="s">
        <v>23</v>
      </c>
      <c r="B26" s="12">
        <v>791</v>
      </c>
      <c r="C26" s="13">
        <v>114</v>
      </c>
      <c r="D26" s="13">
        <v>207</v>
      </c>
      <c r="E26" s="16">
        <v>152</v>
      </c>
      <c r="F26" s="16">
        <v>172</v>
      </c>
      <c r="G26" s="16">
        <v>76</v>
      </c>
      <c r="H26" s="17">
        <v>152</v>
      </c>
      <c r="I26" s="21">
        <f>2.5*(B26+C26+D26+E26+F26+G26+H26)</f>
        <v>4160</v>
      </c>
      <c r="J26" s="22"/>
      <c r="K26" s="19"/>
      <c r="L26" s="19"/>
      <c r="M26" s="19"/>
    </row>
    <row r="27" spans="1:13" ht="12.75">
      <c r="A27" s="11" t="s">
        <v>24</v>
      </c>
      <c r="B27" s="12">
        <v>11</v>
      </c>
      <c r="C27" s="13">
        <v>1.5</v>
      </c>
      <c r="D27" s="13">
        <v>2.25</v>
      </c>
      <c r="E27" s="16">
        <v>2</v>
      </c>
      <c r="F27" s="16">
        <v>2.25</v>
      </c>
      <c r="G27" s="16">
        <v>1</v>
      </c>
      <c r="H27" s="17">
        <v>2</v>
      </c>
      <c r="I27" s="21">
        <f>9*20*7.85*(B27+C27+D27+E27+F27+G27+H27)</f>
        <v>31086</v>
      </c>
      <c r="J27" s="22"/>
      <c r="K27" s="19"/>
      <c r="L27" s="19"/>
      <c r="M27" s="19"/>
    </row>
    <row r="28" spans="1:13" ht="12.75">
      <c r="A28" s="11" t="s">
        <v>25</v>
      </c>
      <c r="B28" s="12">
        <v>11</v>
      </c>
      <c r="C28" s="13">
        <v>1.5</v>
      </c>
      <c r="D28" s="13">
        <v>2.25</v>
      </c>
      <c r="E28" s="16">
        <v>2</v>
      </c>
      <c r="F28" s="16">
        <v>2.25</v>
      </c>
      <c r="G28" s="16">
        <v>1</v>
      </c>
      <c r="H28" s="17">
        <v>2</v>
      </c>
      <c r="I28" s="21">
        <f>9*10*7.85*(B28+C28+D28+E28+F28+G28+H28)</f>
        <v>15543</v>
      </c>
      <c r="J28" s="22"/>
      <c r="K28" s="19"/>
      <c r="L28" s="19"/>
      <c r="M28" s="19"/>
    </row>
    <row r="29" spans="1:13" ht="12.75">
      <c r="A29" s="28" t="s">
        <v>26</v>
      </c>
      <c r="B29" s="12">
        <v>416</v>
      </c>
      <c r="C29" s="13">
        <v>60</v>
      </c>
      <c r="D29" s="13">
        <v>90</v>
      </c>
      <c r="E29" s="16">
        <v>80</v>
      </c>
      <c r="F29" s="16">
        <v>90</v>
      </c>
      <c r="G29" s="16">
        <v>40</v>
      </c>
      <c r="H29" s="17">
        <v>80</v>
      </c>
      <c r="I29" s="21">
        <f>2.5*(B29+C29+D29+E29+F29+G29+H29)</f>
        <v>2140</v>
      </c>
      <c r="J29" s="22"/>
      <c r="K29" s="19"/>
      <c r="L29" s="19"/>
      <c r="M29" s="19"/>
    </row>
    <row r="30" spans="1:10" ht="12.75">
      <c r="A30" s="28" t="s">
        <v>27</v>
      </c>
      <c r="B30" s="12">
        <v>125</v>
      </c>
      <c r="C30" s="13">
        <v>18</v>
      </c>
      <c r="D30" s="13">
        <v>27</v>
      </c>
      <c r="E30" s="16">
        <v>24</v>
      </c>
      <c r="F30" s="16">
        <v>27</v>
      </c>
      <c r="G30" s="16">
        <v>12</v>
      </c>
      <c r="H30" s="17"/>
      <c r="I30" s="21"/>
      <c r="J30" s="19"/>
    </row>
    <row r="31" spans="1:10" ht="12.75">
      <c r="A31" s="29" t="s">
        <v>28</v>
      </c>
      <c r="B31" s="12">
        <v>52</v>
      </c>
      <c r="C31" s="13">
        <v>8</v>
      </c>
      <c r="D31" s="13">
        <v>12</v>
      </c>
      <c r="E31" s="16">
        <v>10</v>
      </c>
      <c r="F31" s="16">
        <v>12</v>
      </c>
      <c r="G31" s="16">
        <v>5</v>
      </c>
      <c r="H31" s="17"/>
      <c r="I31" s="21"/>
      <c r="J31" s="19"/>
    </row>
    <row r="32" spans="1:10" ht="12.75">
      <c r="A32" s="29" t="s">
        <v>29</v>
      </c>
      <c r="B32" s="30">
        <v>167</v>
      </c>
      <c r="C32" s="16">
        <v>24</v>
      </c>
      <c r="D32" s="13">
        <v>36</v>
      </c>
      <c r="E32" s="16">
        <v>32</v>
      </c>
      <c r="F32" s="16">
        <v>36</v>
      </c>
      <c r="G32" s="16">
        <v>16</v>
      </c>
      <c r="H32" s="17"/>
      <c r="I32" s="21"/>
      <c r="J32" s="19"/>
    </row>
    <row r="33" spans="1:10" ht="12.75">
      <c r="A33" s="31" t="s">
        <v>30</v>
      </c>
      <c r="B33" s="30">
        <v>624</v>
      </c>
      <c r="C33" s="16">
        <v>90</v>
      </c>
      <c r="D33" s="13">
        <v>135</v>
      </c>
      <c r="E33" s="16">
        <v>120</v>
      </c>
      <c r="F33" s="16"/>
      <c r="G33" s="16"/>
      <c r="H33" s="17"/>
      <c r="I33" s="21"/>
      <c r="J33" s="19"/>
    </row>
    <row r="34" spans="1:10" ht="13.5" thickBot="1">
      <c r="A34" s="31" t="s">
        <v>31</v>
      </c>
      <c r="B34" s="30">
        <v>832</v>
      </c>
      <c r="C34" s="16">
        <v>120</v>
      </c>
      <c r="D34" s="13">
        <v>180</v>
      </c>
      <c r="E34" s="16">
        <v>160</v>
      </c>
      <c r="F34" s="16"/>
      <c r="G34" s="16"/>
      <c r="I34" s="32">
        <f>SUM(I4:I33)</f>
        <v>796758.6299999999</v>
      </c>
      <c r="J34" s="19"/>
    </row>
  </sheetData>
  <mergeCells count="4">
    <mergeCell ref="D2:D3"/>
    <mergeCell ref="A2:A3"/>
    <mergeCell ref="B2:B3"/>
    <mergeCell ref="C2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NorwsMetall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Aleks</cp:lastModifiedBy>
  <dcterms:created xsi:type="dcterms:W3CDTF">2013-05-24T10:35:05Z</dcterms:created>
  <dcterms:modified xsi:type="dcterms:W3CDTF">2013-07-16T17:45:48Z</dcterms:modified>
  <cp:category/>
  <cp:version/>
  <cp:contentType/>
  <cp:contentStatus/>
</cp:coreProperties>
</file>